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LM\Desktop\"/>
    </mc:Choice>
  </mc:AlternateContent>
  <xr:revisionPtr revIDLastSave="0" documentId="13_ncr:1_{A8F4A04B-7AFA-4130-B24B-903C9915F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1" r:id="rId1"/>
    <sheet name="P&amp;L Data" sheetId="2" r:id="rId2"/>
  </sheets>
  <definedNames>
    <definedName name="_xlnm._FilterDatabase" localSheetId="1" hidden="1">'P&amp;L Data'!$A$1:$Q$54</definedName>
  </definedNames>
  <calcPr calcId="181029"/>
</workbook>
</file>

<file path=xl/calcChain.xml><?xml version="1.0" encoding="utf-8"?>
<calcChain xmlns="http://schemas.openxmlformats.org/spreadsheetml/2006/main">
  <c r="O31" i="2" l="1"/>
  <c r="P31" i="2"/>
  <c r="Q31" i="2"/>
  <c r="K5" i="1"/>
  <c r="K6" i="1"/>
  <c r="K7" i="1"/>
  <c r="K8" i="1"/>
  <c r="K9" i="1"/>
  <c r="K10" i="1"/>
  <c r="K11" i="1"/>
  <c r="K12" i="1"/>
  <c r="K13" i="1"/>
  <c r="K14" i="1"/>
  <c r="K4" i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9" i="2"/>
  <c r="O51" i="2"/>
  <c r="O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9" i="2"/>
  <c r="Q51" i="2"/>
  <c r="Q2" i="2"/>
  <c r="C48" i="2"/>
  <c r="C17" i="2"/>
  <c r="Q53" i="2" l="1"/>
  <c r="O53" i="2"/>
  <c r="P48" i="2"/>
  <c r="O48" i="2"/>
  <c r="Q48" i="2"/>
  <c r="C50" i="2"/>
  <c r="P17" i="2"/>
  <c r="O17" i="2"/>
  <c r="Q17" i="2"/>
  <c r="Q50" i="2" l="1"/>
  <c r="O50" i="2"/>
  <c r="P50" i="2"/>
  <c r="C52" i="2"/>
  <c r="C54" i="2" s="1"/>
  <c r="Q52" i="2" l="1"/>
  <c r="O52" i="2"/>
  <c r="P52" i="2"/>
</calcChain>
</file>

<file path=xl/sharedStrings.xml><?xml version="1.0" encoding="utf-8"?>
<sst xmlns="http://schemas.openxmlformats.org/spreadsheetml/2006/main" count="139" uniqueCount="84">
  <si>
    <t>MONTHLY PROFIT &amp; LOSS DASHBOARD</t>
  </si>
  <si>
    <t>Report Month:</t>
  </si>
  <si>
    <t>May 2026</t>
  </si>
  <si>
    <t>Total Income</t>
  </si>
  <si>
    <t>Net Profit</t>
  </si>
  <si>
    <t>Monthly Performance</t>
  </si>
  <si>
    <t>Expense Split - May 2026</t>
  </si>
  <si>
    <t>Category</t>
  </si>
  <si>
    <t>Apr 2026</t>
  </si>
  <si>
    <t>Expense Head</t>
  </si>
  <si>
    <t>Amount</t>
  </si>
  <si>
    <t>Total Expenses</t>
  </si>
  <si>
    <t>Salaries</t>
  </si>
  <si>
    <t>Rent</t>
  </si>
  <si>
    <t>Utilities</t>
  </si>
  <si>
    <t>Others</t>
  </si>
  <si>
    <t>Top Variance Analysis</t>
  </si>
  <si>
    <t>Particular</t>
  </si>
  <si>
    <t>Change %</t>
  </si>
  <si>
    <t>Remark</t>
  </si>
  <si>
    <t>Particulars</t>
  </si>
  <si>
    <t>Variance ₹</t>
  </si>
  <si>
    <t>Variance %</t>
  </si>
  <si>
    <t>YTD Total</t>
  </si>
  <si>
    <t>Total Indirect Expenses</t>
  </si>
  <si>
    <t>Net Profit Before Tax</t>
  </si>
  <si>
    <t>Tax</t>
  </si>
  <si>
    <t>Net Profit After Tax</t>
  </si>
  <si>
    <t>Salaries and Wages</t>
  </si>
  <si>
    <t>Additional interest</t>
  </si>
  <si>
    <t>DIRECT ASSIGNMENT KLM AXIVA INTEREST</t>
  </si>
  <si>
    <t>INTEREST ON FIXED DEPOSIT</t>
  </si>
  <si>
    <t>INTEREST ON RFSL PL DIVISION</t>
  </si>
  <si>
    <t>Discount Given</t>
  </si>
  <si>
    <t>FINE</t>
  </si>
  <si>
    <t>GOLD CLOSING CHARGES</t>
  </si>
  <si>
    <t>Penal Interest on EGL</t>
  </si>
  <si>
    <t>Penal Interest on EPL</t>
  </si>
  <si>
    <t>Penal Interest on GL</t>
  </si>
  <si>
    <t>Processing Charges Received</t>
  </si>
  <si>
    <t>Safe custody charge</t>
  </si>
  <si>
    <t>Sales Revenue Gold</t>
  </si>
  <si>
    <t>Sales Revenue PL Division</t>
  </si>
  <si>
    <t>Administrative Expense</t>
  </si>
  <si>
    <t>Provident fund - Employer</t>
  </si>
  <si>
    <t>STAMP CHARGE</t>
  </si>
  <si>
    <t>Interest Paid - SUBDEBT</t>
  </si>
  <si>
    <t>NCD INTEREST PAYMENT</t>
  </si>
  <si>
    <t>Advertisment exp</t>
  </si>
  <si>
    <t>BANK CHARGES</t>
  </si>
  <si>
    <t>Collection Incentive</t>
  </si>
  <si>
    <t>Credit Checking Charges</t>
  </si>
  <si>
    <t>Electricity Charge</t>
  </si>
  <si>
    <t>Internet  charges</t>
  </si>
  <si>
    <t>Meeting expense</t>
  </si>
  <si>
    <t>Office Expense</t>
  </si>
  <si>
    <t>Postage</t>
  </si>
  <si>
    <t>Printing and Stationery</t>
  </si>
  <si>
    <t>Professional fee</t>
  </si>
  <si>
    <t>Repairs and maintanace</t>
  </si>
  <si>
    <t>Short Term loan Interest</t>
  </si>
  <si>
    <t>Staff welfare Expense</t>
  </si>
  <si>
    <t>Stationary Charge</t>
  </si>
  <si>
    <t>Statutory fee</t>
  </si>
  <si>
    <t>Sweeping Charges</t>
  </si>
  <si>
    <t>Telephone expense</t>
  </si>
  <si>
    <t>Travelling Expenses</t>
  </si>
  <si>
    <t>Water Charge</t>
  </si>
  <si>
    <t>Gold income</t>
  </si>
  <si>
    <t>PL income</t>
  </si>
  <si>
    <t>Statutory</t>
  </si>
  <si>
    <t>Travelling</t>
  </si>
  <si>
    <t>interest</t>
  </si>
  <si>
    <t>Advertisment</t>
  </si>
  <si>
    <t>incentive</t>
  </si>
  <si>
    <t>AUM</t>
  </si>
  <si>
    <t>Head</t>
  </si>
  <si>
    <t>Expense</t>
  </si>
  <si>
    <t>Income</t>
  </si>
  <si>
    <t>% with AUM</t>
  </si>
  <si>
    <t>Marketing Expense</t>
  </si>
  <si>
    <t>Provision</t>
  </si>
  <si>
    <t>Net Profit After Provision</t>
  </si>
  <si>
    <t>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</si>
</sst>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\₹#,##0"/>
    <numFmt numFmtId="165" formatCode="0.0%"/>
    <numFmt numFmtId="172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6"/>
      <color rgb="FF1F4E78"/>
      <name val="Calibri"/>
      <family val="2"/>
    </font>
    <font>
      <b/>
      <sz val="11"/>
      <name val="Calibri"/>
      <family val="2"/>
    </font>
    <font>
      <b/>
      <sz val="14"/>
      <color rgb="FF1F4E78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  <fill>
      <patternFill patternType="solid">
        <fgColor rgb="FFC6EFCE"/>
        <b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6" fillId="0" borderId="0" xfId="0" applyFont="1"/>
    <xf numFmtId="0" fontId="1" fillId="2" borderId="0" xfId="0" applyFont="1" applyFill="1"/>
    <xf numFmtId="3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0" fontId="0" fillId="4" borderId="1" xfId="0" applyNumberForma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172" fontId="0" fillId="0" borderId="1" xfId="1" applyNumberFormat="1" applyFont="1" applyBorder="1"/>
    <xf numFmtId="0" fontId="9" fillId="0" borderId="1" xfId="0" applyFont="1" applyBorder="1"/>
    <xf numFmtId="0" fontId="9" fillId="0" borderId="0" xfId="0" applyFont="1" applyAlignment="1">
      <alignment horizontal="center"/>
    </xf>
    <xf numFmtId="9" fontId="0" fillId="0" borderId="1" xfId="2" applyFont="1" applyBorder="1"/>
    <xf numFmtId="0" fontId="4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center"/>
    </xf>
    <xf numFmtId="17" fontId="0" fillId="0" borderId="0" xfId="0" applyNumberFormat="1"/>
    <xf numFmtId="0" fontId="4" fillId="0" borderId="0" xfId="0" applyFont="1" applyFill="1"/>
    <xf numFmtId="0" fontId="0" fillId="0" borderId="0" xfId="0" applyFill="1"/>
    <xf numFmtId="172" fontId="9" fillId="0" borderId="1" xfId="1" applyNumberFormat="1" applyFont="1" applyBorder="1"/>
    <xf numFmtId="172" fontId="2" fillId="3" borderId="1" xfId="1" applyNumberFormat="1" applyFont="1" applyFill="1" applyBorder="1"/>
    <xf numFmtId="0" fontId="0" fillId="0" borderId="0" xfId="0" applyAlignment="1"/>
    <xf numFmtId="0" fontId="4" fillId="0" borderId="0" xfId="0" applyFont="1" applyFill="1" applyAlignment="1"/>
    <xf numFmtId="0" fontId="0" fillId="0" borderId="0" xfId="0" applyFill="1" applyAlignment="1"/>
    <xf numFmtId="164" fontId="5" fillId="0" borderId="0" xfId="0" applyNumberFormat="1" applyFont="1" applyFill="1" applyAlignment="1"/>
    <xf numFmtId="3" fontId="10" fillId="0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Income vs Expenses vs Profit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Dashboard!$C$11</c:f>
              <c:strCache>
                <c:ptCount val="1"/>
                <c:pt idx="0">
                  <c:v>Apr 2026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Dashboard!$B$12:$B$15</c:f>
              <c:strCache>
                <c:ptCount val="4"/>
                <c:pt idx="0">
                  <c:v>Total Income</c:v>
                </c:pt>
                <c:pt idx="1">
                  <c:v>Total Expenses</c:v>
                </c:pt>
                <c:pt idx="2">
                  <c:v>Provision</c:v>
                </c:pt>
                <c:pt idx="3">
                  <c:v>Net Profit</c:v>
                </c:pt>
              </c:strCache>
            </c:strRef>
          </c:cat>
          <c:val>
            <c:numRef>
              <c:f>Dashboard!$C$12:$C$15</c:f>
              <c:numCache>
                <c:formatCode>_ * #,##0_ ;_ * \-#,##0_ ;_ * "-"??_ ;_ @_ </c:formatCode>
                <c:ptCount val="4"/>
                <c:pt idx="0" formatCode="#,##0">
                  <c:v>18784215.550000001</c:v>
                </c:pt>
                <c:pt idx="1">
                  <c:v>18049589.91</c:v>
                </c:pt>
                <c:pt idx="3">
                  <c:v>734625.6400000006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3CD-81AA-303DBE03D6B4}"/>
            </c:ext>
          </c:extLst>
        </c:ser>
        <c:ser>
          <c:idx val="1"/>
          <c:order val="1"/>
          <c:tx>
            <c:strRef>
              <c:f>Dashboard!$D$11</c:f>
              <c:strCache>
                <c:ptCount val="1"/>
                <c:pt idx="0">
                  <c:v>May 2026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Dashboard!$B$12:$B$15</c:f>
              <c:strCache>
                <c:ptCount val="4"/>
                <c:pt idx="0">
                  <c:v>Total Income</c:v>
                </c:pt>
                <c:pt idx="1">
                  <c:v>Total Expenses</c:v>
                </c:pt>
                <c:pt idx="2">
                  <c:v>Provision</c:v>
                </c:pt>
                <c:pt idx="3">
                  <c:v>Net Profit</c:v>
                </c:pt>
              </c:strCache>
            </c:strRef>
          </c:cat>
          <c:val>
            <c:numRef>
              <c:f>Dashboard!$D$12:$D$15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7F3-43CD-81AA-303DBE03D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Category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Amount (₹)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Expense Composition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Dashboard!$J$3</c:f>
              <c:strCache>
                <c:ptCount val="1"/>
                <c:pt idx="0">
                  <c:v>Amount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Dashboard!$H$4:$H$14</c:f>
              <c:strCache>
                <c:ptCount val="11"/>
                <c:pt idx="0">
                  <c:v>Advertisment</c:v>
                </c:pt>
                <c:pt idx="1">
                  <c:v>Gold income</c:v>
                </c:pt>
                <c:pt idx="2">
                  <c:v>incentive</c:v>
                </c:pt>
                <c:pt idx="3">
                  <c:v>interest</c:v>
                </c:pt>
                <c:pt idx="4">
                  <c:v>PL income</c:v>
                </c:pt>
                <c:pt idx="5">
                  <c:v>Rent</c:v>
                </c:pt>
                <c:pt idx="6">
                  <c:v>Salaries</c:v>
                </c:pt>
                <c:pt idx="7">
                  <c:v>Statutory</c:v>
                </c:pt>
                <c:pt idx="8">
                  <c:v>Travelling</c:v>
                </c:pt>
                <c:pt idx="9">
                  <c:v>Utilities</c:v>
                </c:pt>
                <c:pt idx="10">
                  <c:v>Others</c:v>
                </c:pt>
              </c:strCache>
            </c:strRef>
          </c:cat>
          <c:val>
            <c:numRef>
              <c:f>Dashboard!$J$4:$J$14</c:f>
              <c:numCache>
                <c:formatCode>_ * #,##0_ ;_ * \-#,##0_ ;_ * "-"??_ ;_ @_ </c:formatCode>
                <c:ptCount val="11"/>
                <c:pt idx="0">
                  <c:v>523330.52</c:v>
                </c:pt>
                <c:pt idx="1">
                  <c:v>10235843</c:v>
                </c:pt>
                <c:pt idx="2">
                  <c:v>378581</c:v>
                </c:pt>
                <c:pt idx="3">
                  <c:v>6233488</c:v>
                </c:pt>
                <c:pt idx="4">
                  <c:v>5495126.5499999998</c:v>
                </c:pt>
                <c:pt idx="5">
                  <c:v>1409550</c:v>
                </c:pt>
                <c:pt idx="6">
                  <c:v>4874183</c:v>
                </c:pt>
                <c:pt idx="7">
                  <c:v>708880.46</c:v>
                </c:pt>
                <c:pt idx="8">
                  <c:v>367732</c:v>
                </c:pt>
                <c:pt idx="9">
                  <c:v>511898.93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5-4411-A22C-86A48860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0</xdr:colOff>
      <xdr:row>17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tabSelected="1" workbookViewId="0">
      <selection activeCell="F7" sqref="F7"/>
    </sheetView>
  </sheetViews>
  <sheetFormatPr defaultRowHeight="14.4" x14ac:dyDescent="0.3"/>
  <cols>
    <col min="1" max="1" width="3.5546875" customWidth="1"/>
    <col min="2" max="2" width="21.6640625" bestFit="1" customWidth="1"/>
    <col min="3" max="5" width="15" customWidth="1"/>
    <col min="6" max="6" width="19.6640625" bestFit="1" customWidth="1"/>
    <col min="7" max="11" width="15" customWidth="1"/>
  </cols>
  <sheetData>
    <row r="1" spans="2:11" x14ac:dyDescent="0.3">
      <c r="K1" s="17" t="s">
        <v>75</v>
      </c>
    </row>
    <row r="2" spans="2:11" ht="21" x14ac:dyDescent="0.4">
      <c r="B2" s="14" t="s">
        <v>0</v>
      </c>
      <c r="C2" s="13"/>
      <c r="D2" s="13"/>
      <c r="E2" s="13"/>
      <c r="F2" s="13"/>
      <c r="H2" s="2" t="s">
        <v>6</v>
      </c>
      <c r="I2" s="2"/>
      <c r="K2" s="25">
        <v>800000000</v>
      </c>
    </row>
    <row r="3" spans="2:11" x14ac:dyDescent="0.3">
      <c r="H3" s="16" t="s">
        <v>9</v>
      </c>
      <c r="I3" s="16" t="s">
        <v>76</v>
      </c>
      <c r="J3" s="16" t="s">
        <v>10</v>
      </c>
      <c r="K3" s="16" t="s">
        <v>79</v>
      </c>
    </row>
    <row r="4" spans="2:11" x14ac:dyDescent="0.3">
      <c r="B4" s="1" t="s">
        <v>1</v>
      </c>
      <c r="C4" s="22">
        <v>46113</v>
      </c>
      <c r="H4" s="7" t="s">
        <v>73</v>
      </c>
      <c r="I4" s="7" t="s">
        <v>77</v>
      </c>
      <c r="J4" s="15">
        <v>523330.52</v>
      </c>
      <c r="K4" s="18">
        <f>J4*100/$K$2</f>
        <v>6.5416315000000003E-2</v>
      </c>
    </row>
    <row r="5" spans="2:11" x14ac:dyDescent="0.3">
      <c r="H5" s="7" t="s">
        <v>68</v>
      </c>
      <c r="I5" s="7" t="s">
        <v>78</v>
      </c>
      <c r="J5" s="15">
        <v>10235843</v>
      </c>
      <c r="K5" s="18">
        <f t="shared" ref="K5:K15" si="0">J5*100/$K$2</f>
        <v>1.2794803749999999</v>
      </c>
    </row>
    <row r="6" spans="2:11" ht="13.8" customHeight="1" x14ac:dyDescent="0.35">
      <c r="B6" s="28"/>
      <c r="C6" s="29"/>
      <c r="D6" s="30"/>
      <c r="E6" s="29"/>
      <c r="F6" s="23"/>
      <c r="G6" s="27"/>
      <c r="H6" s="7" t="s">
        <v>74</v>
      </c>
      <c r="I6" s="7" t="s">
        <v>77</v>
      </c>
      <c r="J6" s="15">
        <v>378581</v>
      </c>
      <c r="K6" s="18">
        <f t="shared" si="0"/>
        <v>4.7322625E-2</v>
      </c>
    </row>
    <row r="7" spans="2:11" x14ac:dyDescent="0.3">
      <c r="H7" s="7" t="s">
        <v>72</v>
      </c>
      <c r="I7" s="7" t="s">
        <v>77</v>
      </c>
      <c r="J7" s="15">
        <v>6233488</v>
      </c>
      <c r="K7" s="18">
        <f t="shared" si="0"/>
        <v>0.77918600000000005</v>
      </c>
    </row>
    <row r="8" spans="2:11" x14ac:dyDescent="0.3">
      <c r="H8" s="7" t="s">
        <v>69</v>
      </c>
      <c r="I8" s="7" t="s">
        <v>78</v>
      </c>
      <c r="J8" s="15">
        <v>5495126.5499999998</v>
      </c>
      <c r="K8" s="18">
        <f t="shared" si="0"/>
        <v>0.68689081875000002</v>
      </c>
    </row>
    <row r="9" spans="2:11" ht="13.8" customHeight="1" x14ac:dyDescent="0.35">
      <c r="B9" s="19"/>
      <c r="C9" s="20"/>
      <c r="D9" s="21"/>
      <c r="E9" s="20"/>
      <c r="F9" s="23"/>
      <c r="G9" s="24"/>
      <c r="H9" s="7" t="s">
        <v>13</v>
      </c>
      <c r="I9" s="7" t="s">
        <v>77</v>
      </c>
      <c r="J9" s="15">
        <v>1409550</v>
      </c>
      <c r="K9" s="18">
        <f t="shared" si="0"/>
        <v>0.17619375000000001</v>
      </c>
    </row>
    <row r="10" spans="2:11" ht="15.6" x14ac:dyDescent="0.3">
      <c r="B10" s="2" t="s">
        <v>5</v>
      </c>
      <c r="H10" s="7" t="s">
        <v>12</v>
      </c>
      <c r="I10" s="7" t="s">
        <v>77</v>
      </c>
      <c r="J10" s="15">
        <v>4874183</v>
      </c>
      <c r="K10" s="18">
        <f t="shared" si="0"/>
        <v>0.60927287500000005</v>
      </c>
    </row>
    <row r="11" spans="2:11" x14ac:dyDescent="0.3">
      <c r="B11" s="7" t="s">
        <v>7</v>
      </c>
      <c r="C11" s="7" t="s">
        <v>8</v>
      </c>
      <c r="D11" s="7" t="s">
        <v>2</v>
      </c>
      <c r="H11" s="7" t="s">
        <v>70</v>
      </c>
      <c r="I11" s="7" t="s">
        <v>77</v>
      </c>
      <c r="J11" s="15">
        <v>708880.46</v>
      </c>
      <c r="K11" s="18">
        <f t="shared" si="0"/>
        <v>8.8610057500000006E-2</v>
      </c>
    </row>
    <row r="12" spans="2:11" x14ac:dyDescent="0.3">
      <c r="B12" s="7" t="s">
        <v>3</v>
      </c>
      <c r="C12" s="31">
        <v>18784215.550000001</v>
      </c>
      <c r="D12" s="7"/>
      <c r="H12" s="7" t="s">
        <v>71</v>
      </c>
      <c r="I12" s="7" t="s">
        <v>77</v>
      </c>
      <c r="J12" s="15">
        <v>367732</v>
      </c>
      <c r="K12" s="18">
        <f t="shared" si="0"/>
        <v>4.59665E-2</v>
      </c>
    </row>
    <row r="13" spans="2:11" x14ac:dyDescent="0.3">
      <c r="B13" s="7" t="s">
        <v>11</v>
      </c>
      <c r="C13" s="15">
        <v>18049589.91</v>
      </c>
      <c r="D13" s="7"/>
      <c r="H13" s="7" t="s">
        <v>14</v>
      </c>
      <c r="I13" s="7" t="s">
        <v>77</v>
      </c>
      <c r="J13" s="15">
        <v>511898.93</v>
      </c>
      <c r="K13" s="18">
        <f t="shared" si="0"/>
        <v>6.3987366249999997E-2</v>
      </c>
    </row>
    <row r="14" spans="2:11" x14ac:dyDescent="0.3">
      <c r="B14" s="7" t="s">
        <v>81</v>
      </c>
      <c r="C14" s="15"/>
      <c r="D14" s="7"/>
      <c r="H14" s="7" t="s">
        <v>15</v>
      </c>
      <c r="I14" s="7" t="s">
        <v>77</v>
      </c>
      <c r="J14" s="7"/>
      <c r="K14" s="18">
        <f>J14*100/$K$2</f>
        <v>0</v>
      </c>
    </row>
    <row r="15" spans="2:11" x14ac:dyDescent="0.3">
      <c r="B15" s="7" t="s">
        <v>4</v>
      </c>
      <c r="C15" s="15">
        <v>734625.6400000006</v>
      </c>
      <c r="D15" s="7"/>
    </row>
    <row r="33" spans="2:6" ht="15.6" x14ac:dyDescent="0.3">
      <c r="B33" s="2" t="s">
        <v>16</v>
      </c>
    </row>
    <row r="34" spans="2:6" x14ac:dyDescent="0.3">
      <c r="B34" s="3" t="s">
        <v>17</v>
      </c>
      <c r="C34" s="3" t="s">
        <v>8</v>
      </c>
      <c r="D34" s="3" t="s">
        <v>2</v>
      </c>
      <c r="E34" s="3" t="s">
        <v>18</v>
      </c>
      <c r="F34" s="3" t="s">
        <v>19</v>
      </c>
    </row>
    <row r="35" spans="2:6" x14ac:dyDescent="0.3">
      <c r="C35" s="4"/>
      <c r="D35" s="4"/>
      <c r="E35" s="5"/>
    </row>
    <row r="36" spans="2:6" x14ac:dyDescent="0.3">
      <c r="C36" s="4"/>
      <c r="D36" s="4"/>
      <c r="E36" s="5"/>
    </row>
    <row r="37" spans="2:6" x14ac:dyDescent="0.3">
      <c r="C37" s="4"/>
      <c r="D37" s="4"/>
      <c r="E37" s="5"/>
    </row>
    <row r="38" spans="2:6" x14ac:dyDescent="0.3">
      <c r="C38" s="4"/>
      <c r="D38" s="4"/>
      <c r="E38" s="5"/>
    </row>
  </sheetData>
  <mergeCells count="3">
    <mergeCell ref="B2:F2"/>
    <mergeCell ref="B9:C9"/>
    <mergeCell ref="D9:E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F9" sqref="F9"/>
    </sheetView>
  </sheetViews>
  <sheetFormatPr defaultRowHeight="14.4" x14ac:dyDescent="0.3"/>
  <cols>
    <col min="1" max="1" width="11.77734375" bestFit="1" customWidth="1"/>
    <col min="2" max="2" width="36.77734375" bestFit="1" customWidth="1"/>
    <col min="3" max="23" width="15" customWidth="1"/>
  </cols>
  <sheetData>
    <row r="1" spans="1:17" x14ac:dyDescent="0.3">
      <c r="A1" s="6" t="s">
        <v>76</v>
      </c>
      <c r="B1" s="6" t="s">
        <v>20</v>
      </c>
      <c r="C1" s="12">
        <v>46113</v>
      </c>
      <c r="D1" s="12">
        <v>46143</v>
      </c>
      <c r="E1" s="12">
        <v>46174</v>
      </c>
      <c r="F1" s="12">
        <v>46204</v>
      </c>
      <c r="G1" s="12">
        <v>46235</v>
      </c>
      <c r="H1" s="12">
        <v>46266</v>
      </c>
      <c r="I1" s="12">
        <v>46296</v>
      </c>
      <c r="J1" s="12">
        <v>46327</v>
      </c>
      <c r="K1" s="12">
        <v>46357</v>
      </c>
      <c r="L1" s="12">
        <v>46388</v>
      </c>
      <c r="M1" s="12">
        <v>46419</v>
      </c>
      <c r="N1" s="12">
        <v>46447</v>
      </c>
      <c r="O1" s="6" t="s">
        <v>21</v>
      </c>
      <c r="P1" s="6" t="s">
        <v>22</v>
      </c>
      <c r="Q1" s="6" t="s">
        <v>23</v>
      </c>
    </row>
    <row r="2" spans="1:17" x14ac:dyDescent="0.3">
      <c r="A2" s="7" t="s">
        <v>68</v>
      </c>
      <c r="B2" s="7" t="s">
        <v>41</v>
      </c>
      <c r="C2" s="8">
        <v>9283680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>
        <f>D2-C2</f>
        <v>-9283680</v>
      </c>
      <c r="P2" s="9">
        <f>(D2-C2)/C2</f>
        <v>-1</v>
      </c>
      <c r="Q2" s="8">
        <f>SUM(C2:N2)</f>
        <v>9283680</v>
      </c>
    </row>
    <row r="3" spans="1:17" x14ac:dyDescent="0.3">
      <c r="A3" s="7" t="s">
        <v>69</v>
      </c>
      <c r="B3" s="7" t="s">
        <v>42</v>
      </c>
      <c r="C3" s="8">
        <v>5262280.5199999996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>
        <f t="shared" ref="O3:O52" si="0">D3-C3</f>
        <v>-5262280.5199999996</v>
      </c>
      <c r="P3" s="9">
        <f t="shared" ref="P3:P52" si="1">(D3-C3)/C3</f>
        <v>-1</v>
      </c>
      <c r="Q3" s="8">
        <f t="shared" ref="Q3:Q52" si="2">SUM(C3:N3)</f>
        <v>5262280.5199999996</v>
      </c>
    </row>
    <row r="4" spans="1:17" x14ac:dyDescent="0.3">
      <c r="A4" s="7" t="s">
        <v>68</v>
      </c>
      <c r="B4" s="7" t="s">
        <v>29</v>
      </c>
      <c r="C4" s="8">
        <v>2472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>
        <f t="shared" si="0"/>
        <v>-2472</v>
      </c>
      <c r="P4" s="9">
        <f t="shared" si="1"/>
        <v>-1</v>
      </c>
      <c r="Q4" s="8">
        <f t="shared" si="2"/>
        <v>2472</v>
      </c>
    </row>
    <row r="5" spans="1:17" x14ac:dyDescent="0.3">
      <c r="A5" s="7" t="s">
        <v>68</v>
      </c>
      <c r="B5" s="7" t="s">
        <v>30</v>
      </c>
      <c r="C5" s="8">
        <v>15983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 t="shared" si="0"/>
        <v>-15983</v>
      </c>
      <c r="P5" s="9">
        <f t="shared" si="1"/>
        <v>-1</v>
      </c>
      <c r="Q5" s="8">
        <f t="shared" si="2"/>
        <v>15983</v>
      </c>
    </row>
    <row r="6" spans="1:17" x14ac:dyDescent="0.3">
      <c r="A6" s="7" t="s">
        <v>68</v>
      </c>
      <c r="B6" s="7" t="s">
        <v>31</v>
      </c>
      <c r="C6" s="8">
        <v>5651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>
        <f t="shared" si="0"/>
        <v>-5651</v>
      </c>
      <c r="P6" s="9">
        <f t="shared" si="1"/>
        <v>-1</v>
      </c>
      <c r="Q6" s="8">
        <f t="shared" si="2"/>
        <v>5651</v>
      </c>
    </row>
    <row r="7" spans="1:17" x14ac:dyDescent="0.3">
      <c r="A7" s="7"/>
      <c r="B7" s="7" t="s">
        <v>32</v>
      </c>
      <c r="C7" s="8">
        <v>3041946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>
        <f t="shared" si="0"/>
        <v>-3041946</v>
      </c>
      <c r="P7" s="9">
        <f t="shared" si="1"/>
        <v>-1</v>
      </c>
      <c r="Q7" s="8">
        <f t="shared" si="2"/>
        <v>3041946</v>
      </c>
    </row>
    <row r="8" spans="1:17" x14ac:dyDescent="0.3">
      <c r="A8" s="7" t="s">
        <v>69</v>
      </c>
      <c r="B8" s="7" t="s">
        <v>33</v>
      </c>
      <c r="C8" s="8">
        <v>4088.03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 t="shared" si="0"/>
        <v>-4088.03</v>
      </c>
      <c r="P8" s="9">
        <f t="shared" si="1"/>
        <v>-1</v>
      </c>
      <c r="Q8" s="8">
        <f t="shared" si="2"/>
        <v>4088.03</v>
      </c>
    </row>
    <row r="9" spans="1:17" x14ac:dyDescent="0.3">
      <c r="A9" s="7"/>
      <c r="B9" s="7" t="s">
        <v>34</v>
      </c>
      <c r="C9" s="8">
        <v>11300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-11300</v>
      </c>
      <c r="P9" s="9">
        <f t="shared" si="1"/>
        <v>-1</v>
      </c>
      <c r="Q9" s="8">
        <f t="shared" si="2"/>
        <v>11300</v>
      </c>
    </row>
    <row r="10" spans="1:17" x14ac:dyDescent="0.3">
      <c r="A10" s="7" t="s">
        <v>68</v>
      </c>
      <c r="B10" s="7" t="s">
        <v>35</v>
      </c>
      <c r="C10" s="8">
        <v>32035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-32035</v>
      </c>
      <c r="P10" s="9">
        <f t="shared" si="1"/>
        <v>-1</v>
      </c>
      <c r="Q10" s="8">
        <f t="shared" si="2"/>
        <v>32035</v>
      </c>
    </row>
    <row r="11" spans="1:17" x14ac:dyDescent="0.3">
      <c r="A11" s="7" t="s">
        <v>68</v>
      </c>
      <c r="B11" s="7" t="s">
        <v>36</v>
      </c>
      <c r="C11" s="8">
        <v>84623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0"/>
        <v>-84623</v>
      </c>
      <c r="P11" s="9">
        <f t="shared" si="1"/>
        <v>-1</v>
      </c>
      <c r="Q11" s="8">
        <f t="shared" si="2"/>
        <v>84623</v>
      </c>
    </row>
    <row r="12" spans="1:17" x14ac:dyDescent="0.3">
      <c r="A12" s="7" t="s">
        <v>68</v>
      </c>
      <c r="B12" s="7" t="s">
        <v>37</v>
      </c>
      <c r="C12" s="8">
        <v>9376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 t="shared" si="0"/>
        <v>-9376</v>
      </c>
      <c r="P12" s="9">
        <f t="shared" si="1"/>
        <v>-1</v>
      </c>
      <c r="Q12" s="8">
        <f t="shared" si="2"/>
        <v>9376</v>
      </c>
    </row>
    <row r="13" spans="1:17" x14ac:dyDescent="0.3">
      <c r="A13" s="7" t="s">
        <v>68</v>
      </c>
      <c r="B13" s="7" t="s">
        <v>38</v>
      </c>
      <c r="C13" s="8">
        <v>752823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>
        <f t="shared" si="0"/>
        <v>-752823</v>
      </c>
      <c r="P13" s="9">
        <f t="shared" si="1"/>
        <v>-1</v>
      </c>
      <c r="Q13" s="8">
        <f t="shared" si="2"/>
        <v>752823</v>
      </c>
    </row>
    <row r="14" spans="1:17" x14ac:dyDescent="0.3">
      <c r="A14" s="7" t="s">
        <v>69</v>
      </c>
      <c r="B14" s="7" t="s">
        <v>39</v>
      </c>
      <c r="C14" s="8">
        <v>228758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-228758</v>
      </c>
      <c r="P14" s="9">
        <f t="shared" si="1"/>
        <v>-1</v>
      </c>
      <c r="Q14" s="8">
        <f t="shared" si="2"/>
        <v>228758</v>
      </c>
    </row>
    <row r="15" spans="1:17" x14ac:dyDescent="0.3">
      <c r="A15" s="7" t="s">
        <v>68</v>
      </c>
      <c r="B15" s="7" t="s">
        <v>40</v>
      </c>
      <c r="C15" s="8">
        <v>49200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f t="shared" si="0"/>
        <v>-49200</v>
      </c>
      <c r="P15" s="9">
        <f t="shared" si="1"/>
        <v>-1</v>
      </c>
      <c r="Q15" s="8">
        <f t="shared" si="2"/>
        <v>49200</v>
      </c>
    </row>
    <row r="16" spans="1:17" x14ac:dyDescent="0.3">
      <c r="A16" s="7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 t="shared" si="0"/>
        <v>0</v>
      </c>
      <c r="P16" s="9"/>
      <c r="Q16" s="8">
        <f t="shared" si="2"/>
        <v>0</v>
      </c>
    </row>
    <row r="17" spans="1:17" x14ac:dyDescent="0.3">
      <c r="A17" s="7"/>
      <c r="B17" s="10" t="s">
        <v>3</v>
      </c>
      <c r="C17" s="11">
        <f>SUM(C2:C16)</f>
        <v>18784215.550000001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>
        <f t="shared" si="0"/>
        <v>-18784215.550000001</v>
      </c>
      <c r="P17" s="9">
        <f t="shared" si="1"/>
        <v>-1</v>
      </c>
      <c r="Q17" s="11">
        <f t="shared" si="2"/>
        <v>18784215.550000001</v>
      </c>
    </row>
    <row r="18" spans="1:17" x14ac:dyDescent="0.3">
      <c r="A18" s="7" t="s">
        <v>70</v>
      </c>
      <c r="B18" s="7" t="s">
        <v>43</v>
      </c>
      <c r="C18" s="8">
        <v>17445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f t="shared" si="0"/>
        <v>-17445</v>
      </c>
      <c r="P18" s="9">
        <f t="shared" si="1"/>
        <v>-1</v>
      </c>
      <c r="Q18" s="8">
        <f t="shared" si="2"/>
        <v>17445</v>
      </c>
    </row>
    <row r="19" spans="1:17" x14ac:dyDescent="0.3">
      <c r="A19" s="7" t="s">
        <v>74</v>
      </c>
      <c r="B19" s="7" t="s">
        <v>83</v>
      </c>
      <c r="C19" s="8">
        <v>128975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 t="shared" si="0"/>
        <v>-128975</v>
      </c>
      <c r="P19" s="9">
        <f t="shared" si="1"/>
        <v>-1</v>
      </c>
      <c r="Q19" s="8">
        <f t="shared" si="2"/>
        <v>128975</v>
      </c>
    </row>
    <row r="20" spans="1:17" x14ac:dyDescent="0.3">
      <c r="A20" s="7" t="s">
        <v>70</v>
      </c>
      <c r="B20" s="7" t="s">
        <v>44</v>
      </c>
      <c r="C20" s="8">
        <v>166392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si="0"/>
        <v>-166392</v>
      </c>
      <c r="P20" s="9">
        <f t="shared" si="1"/>
        <v>-1</v>
      </c>
      <c r="Q20" s="8">
        <f t="shared" si="2"/>
        <v>166392</v>
      </c>
    </row>
    <row r="21" spans="1:17" x14ac:dyDescent="0.3">
      <c r="A21" s="7" t="s">
        <v>12</v>
      </c>
      <c r="B21" s="7" t="s">
        <v>28</v>
      </c>
      <c r="C21" s="8">
        <v>4828590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si="0"/>
        <v>-4828590</v>
      </c>
      <c r="P21" s="9">
        <f t="shared" si="1"/>
        <v>-1</v>
      </c>
      <c r="Q21" s="8">
        <f t="shared" si="2"/>
        <v>4828590</v>
      </c>
    </row>
    <row r="22" spans="1:17" x14ac:dyDescent="0.3">
      <c r="A22" s="7" t="s">
        <v>14</v>
      </c>
      <c r="B22" s="7" t="s">
        <v>45</v>
      </c>
      <c r="C22" s="8">
        <v>510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0"/>
        <v>-510</v>
      </c>
      <c r="P22" s="9">
        <f t="shared" si="1"/>
        <v>-1</v>
      </c>
      <c r="Q22" s="8">
        <f t="shared" si="2"/>
        <v>510</v>
      </c>
    </row>
    <row r="23" spans="1:17" x14ac:dyDescent="0.3">
      <c r="A23" s="7" t="s">
        <v>72</v>
      </c>
      <c r="B23" s="7" t="s">
        <v>46</v>
      </c>
      <c r="C23" s="8">
        <v>5686768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f t="shared" si="0"/>
        <v>-5686768</v>
      </c>
      <c r="P23" s="9">
        <f t="shared" si="1"/>
        <v>-1</v>
      </c>
      <c r="Q23" s="8">
        <f t="shared" si="2"/>
        <v>5686768</v>
      </c>
    </row>
    <row r="24" spans="1:17" x14ac:dyDescent="0.3">
      <c r="A24" s="7" t="s">
        <v>72</v>
      </c>
      <c r="B24" s="7" t="s">
        <v>47</v>
      </c>
      <c r="C24" s="8">
        <v>546720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0"/>
        <v>-546720</v>
      </c>
      <c r="P24" s="9">
        <f t="shared" si="1"/>
        <v>-1</v>
      </c>
      <c r="Q24" s="8">
        <f t="shared" si="2"/>
        <v>546720</v>
      </c>
    </row>
    <row r="25" spans="1:17" x14ac:dyDescent="0.3">
      <c r="A25" s="7" t="s">
        <v>73</v>
      </c>
      <c r="B25" s="7" t="s">
        <v>48</v>
      </c>
      <c r="C25" s="8">
        <v>523330.52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>
        <f t="shared" si="0"/>
        <v>-523330.52</v>
      </c>
      <c r="P25" s="9">
        <f t="shared" si="1"/>
        <v>-1</v>
      </c>
      <c r="Q25" s="8">
        <f t="shared" si="2"/>
        <v>523330.52</v>
      </c>
    </row>
    <row r="26" spans="1:17" x14ac:dyDescent="0.3">
      <c r="A26" s="7" t="s">
        <v>14</v>
      </c>
      <c r="B26" s="7" t="s">
        <v>49</v>
      </c>
      <c r="C26" s="8">
        <v>3080.7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0"/>
        <v>-3080.7</v>
      </c>
      <c r="P26" s="9">
        <f t="shared" si="1"/>
        <v>-1</v>
      </c>
      <c r="Q26" s="8">
        <f t="shared" si="2"/>
        <v>3080.7</v>
      </c>
    </row>
    <row r="27" spans="1:17" x14ac:dyDescent="0.3">
      <c r="A27" s="7" t="s">
        <v>74</v>
      </c>
      <c r="B27" s="7" t="s">
        <v>50</v>
      </c>
      <c r="C27" s="8">
        <v>249606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 t="shared" si="0"/>
        <v>-249606</v>
      </c>
      <c r="P27" s="9">
        <f t="shared" si="1"/>
        <v>-1</v>
      </c>
      <c r="Q27" s="8">
        <f t="shared" si="2"/>
        <v>249606</v>
      </c>
    </row>
    <row r="28" spans="1:17" x14ac:dyDescent="0.3">
      <c r="A28" s="7" t="s">
        <v>14</v>
      </c>
      <c r="B28" s="7" t="s">
        <v>51</v>
      </c>
      <c r="C28" s="8">
        <v>81738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f t="shared" si="0"/>
        <v>-81738</v>
      </c>
      <c r="P28" s="9">
        <f t="shared" si="1"/>
        <v>-1</v>
      </c>
      <c r="Q28" s="8">
        <f t="shared" si="2"/>
        <v>81738</v>
      </c>
    </row>
    <row r="29" spans="1:17" x14ac:dyDescent="0.3">
      <c r="A29" s="7" t="s">
        <v>14</v>
      </c>
      <c r="B29" s="7" t="s">
        <v>52</v>
      </c>
      <c r="C29" s="8">
        <v>56918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>
        <f t="shared" si="0"/>
        <v>-56918</v>
      </c>
      <c r="P29" s="9">
        <f t="shared" si="1"/>
        <v>-1</v>
      </c>
      <c r="Q29" s="8">
        <f t="shared" si="2"/>
        <v>56918</v>
      </c>
    </row>
    <row r="30" spans="1:17" x14ac:dyDescent="0.3">
      <c r="A30" s="7" t="s">
        <v>14</v>
      </c>
      <c r="B30" s="7" t="s">
        <v>53</v>
      </c>
      <c r="C30" s="8">
        <v>67716.89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 t="shared" si="0"/>
        <v>-67716.89</v>
      </c>
      <c r="P30" s="9">
        <f t="shared" si="1"/>
        <v>-1</v>
      </c>
      <c r="Q30" s="8">
        <f t="shared" si="2"/>
        <v>67716.89</v>
      </c>
    </row>
    <row r="31" spans="1:17" x14ac:dyDescent="0.3">
      <c r="A31" s="7" t="s">
        <v>74</v>
      </c>
      <c r="B31" s="7" t="s">
        <v>80</v>
      </c>
      <c r="C31" s="8">
        <v>219000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f t="shared" si="0"/>
        <v>-219000</v>
      </c>
      <c r="P31" s="9">
        <f t="shared" si="1"/>
        <v>-1</v>
      </c>
      <c r="Q31" s="8">
        <f t="shared" si="2"/>
        <v>219000</v>
      </c>
    </row>
    <row r="32" spans="1:17" x14ac:dyDescent="0.3">
      <c r="A32" s="7" t="s">
        <v>14</v>
      </c>
      <c r="B32" s="7" t="s">
        <v>54</v>
      </c>
      <c r="C32" s="8">
        <v>13436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>
        <f t="shared" si="0"/>
        <v>-13436</v>
      </c>
      <c r="P32" s="9">
        <f t="shared" si="1"/>
        <v>-1</v>
      </c>
      <c r="Q32" s="8">
        <f t="shared" si="2"/>
        <v>13436</v>
      </c>
    </row>
    <row r="33" spans="1:17" x14ac:dyDescent="0.3">
      <c r="A33" s="7" t="s">
        <v>14</v>
      </c>
      <c r="B33" s="7" t="s">
        <v>55</v>
      </c>
      <c r="C33" s="8">
        <v>39298.019999999997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f t="shared" si="0"/>
        <v>-39298.019999999997</v>
      </c>
      <c r="P33" s="9">
        <f t="shared" si="1"/>
        <v>-1</v>
      </c>
      <c r="Q33" s="8">
        <f t="shared" si="2"/>
        <v>39298.019999999997</v>
      </c>
    </row>
    <row r="34" spans="1:17" x14ac:dyDescent="0.3">
      <c r="A34" s="7" t="s">
        <v>14</v>
      </c>
      <c r="B34" s="7" t="s">
        <v>56</v>
      </c>
      <c r="C34" s="8">
        <v>31669.54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>
        <f t="shared" si="0"/>
        <v>-31669.54</v>
      </c>
      <c r="P34" s="9">
        <f t="shared" si="1"/>
        <v>-1</v>
      </c>
      <c r="Q34" s="8">
        <f t="shared" si="2"/>
        <v>31669.54</v>
      </c>
    </row>
    <row r="35" spans="1:17" x14ac:dyDescent="0.3">
      <c r="A35" s="7" t="s">
        <v>14</v>
      </c>
      <c r="B35" s="7" t="s">
        <v>57</v>
      </c>
      <c r="C35" s="8">
        <v>85954.8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 t="shared" si="0"/>
        <v>-85954.8</v>
      </c>
      <c r="P35" s="9">
        <f t="shared" si="1"/>
        <v>-1</v>
      </c>
      <c r="Q35" s="8">
        <f t="shared" si="2"/>
        <v>85954.8</v>
      </c>
    </row>
    <row r="36" spans="1:17" x14ac:dyDescent="0.3">
      <c r="A36" s="7" t="s">
        <v>70</v>
      </c>
      <c r="B36" s="7" t="s">
        <v>58</v>
      </c>
      <c r="C36" s="8">
        <v>190720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 t="shared" si="0"/>
        <v>-190720</v>
      </c>
      <c r="P36" s="9">
        <f t="shared" si="1"/>
        <v>-1</v>
      </c>
      <c r="Q36" s="8">
        <f t="shared" si="2"/>
        <v>190720</v>
      </c>
    </row>
    <row r="37" spans="1:17" x14ac:dyDescent="0.3">
      <c r="A37" s="7" t="s">
        <v>13</v>
      </c>
      <c r="B37" s="7" t="s">
        <v>13</v>
      </c>
      <c r="C37" s="8">
        <v>1409550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 t="shared" si="0"/>
        <v>-1409550</v>
      </c>
      <c r="P37" s="9">
        <f t="shared" si="1"/>
        <v>-1</v>
      </c>
      <c r="Q37" s="8">
        <f t="shared" si="2"/>
        <v>1409550</v>
      </c>
    </row>
    <row r="38" spans="1:17" x14ac:dyDescent="0.3">
      <c r="A38" s="7" t="s">
        <v>14</v>
      </c>
      <c r="B38" s="7" t="s">
        <v>59</v>
      </c>
      <c r="C38" s="8">
        <v>2835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0"/>
        <v>-2835</v>
      </c>
      <c r="P38" s="9">
        <f t="shared" si="1"/>
        <v>-1</v>
      </c>
      <c r="Q38" s="8">
        <f t="shared" si="2"/>
        <v>2835</v>
      </c>
    </row>
    <row r="39" spans="1:17" x14ac:dyDescent="0.3">
      <c r="A39" s="7"/>
      <c r="B39" s="7" t="s">
        <v>60</v>
      </c>
      <c r="C39" s="8">
        <v>3041946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0"/>
        <v>-3041946</v>
      </c>
      <c r="P39" s="9">
        <f t="shared" si="1"/>
        <v>-1</v>
      </c>
      <c r="Q39" s="8">
        <f t="shared" si="2"/>
        <v>3041946</v>
      </c>
    </row>
    <row r="40" spans="1:17" x14ac:dyDescent="0.3">
      <c r="A40" s="7" t="s">
        <v>12</v>
      </c>
      <c r="B40" s="7" t="s">
        <v>61</v>
      </c>
      <c r="C40" s="8">
        <v>45593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 t="shared" si="0"/>
        <v>-45593</v>
      </c>
      <c r="P40" s="9">
        <f t="shared" si="1"/>
        <v>-1</v>
      </c>
      <c r="Q40" s="8">
        <f t="shared" si="2"/>
        <v>45593</v>
      </c>
    </row>
    <row r="41" spans="1:17" x14ac:dyDescent="0.3">
      <c r="A41" s="7" t="s">
        <v>14</v>
      </c>
      <c r="B41" s="7" t="s">
        <v>62</v>
      </c>
      <c r="C41" s="8">
        <v>2771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0"/>
        <v>-2771</v>
      </c>
      <c r="P41" s="9">
        <f t="shared" si="1"/>
        <v>-1</v>
      </c>
      <c r="Q41" s="8">
        <f t="shared" si="2"/>
        <v>2771</v>
      </c>
    </row>
    <row r="42" spans="1:17" x14ac:dyDescent="0.3">
      <c r="A42" s="7" t="s">
        <v>70</v>
      </c>
      <c r="B42" s="7" t="s">
        <v>63</v>
      </c>
      <c r="C42" s="8">
        <v>334323.46000000002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0"/>
        <v>-334323.46000000002</v>
      </c>
      <c r="P42" s="9">
        <f t="shared" si="1"/>
        <v>-1</v>
      </c>
      <c r="Q42" s="8">
        <f t="shared" si="2"/>
        <v>334323.46000000002</v>
      </c>
    </row>
    <row r="43" spans="1:17" x14ac:dyDescent="0.3">
      <c r="A43" s="7" t="s">
        <v>14</v>
      </c>
      <c r="B43" s="7" t="s">
        <v>64</v>
      </c>
      <c r="C43" s="8">
        <v>88256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f t="shared" si="0"/>
        <v>-88256</v>
      </c>
      <c r="P43" s="9">
        <f t="shared" si="1"/>
        <v>-1</v>
      </c>
      <c r="Q43" s="8">
        <f t="shared" si="2"/>
        <v>88256</v>
      </c>
    </row>
    <row r="44" spans="1:17" x14ac:dyDescent="0.3">
      <c r="A44" s="7" t="s">
        <v>14</v>
      </c>
      <c r="B44" s="7" t="s">
        <v>65</v>
      </c>
      <c r="C44" s="8">
        <v>25476.98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>
        <f t="shared" si="0"/>
        <v>-25476.98</v>
      </c>
      <c r="P44" s="9">
        <f t="shared" si="1"/>
        <v>-1</v>
      </c>
      <c r="Q44" s="8">
        <f t="shared" si="2"/>
        <v>25476.98</v>
      </c>
    </row>
    <row r="45" spans="1:17" x14ac:dyDescent="0.3">
      <c r="A45" s="7" t="s">
        <v>71</v>
      </c>
      <c r="B45" s="7" t="s">
        <v>66</v>
      </c>
      <c r="C45" s="8">
        <v>367732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f t="shared" si="0"/>
        <v>-367732</v>
      </c>
      <c r="P45" s="9">
        <f t="shared" si="1"/>
        <v>-1</v>
      </c>
      <c r="Q45" s="8">
        <f t="shared" si="2"/>
        <v>367732</v>
      </c>
    </row>
    <row r="46" spans="1:17" x14ac:dyDescent="0.3">
      <c r="A46" s="7" t="s">
        <v>14</v>
      </c>
      <c r="B46" s="7" t="s">
        <v>67</v>
      </c>
      <c r="C46" s="8">
        <v>12238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>
        <f t="shared" si="0"/>
        <v>-12238</v>
      </c>
      <c r="P46" s="9">
        <f t="shared" si="1"/>
        <v>-1</v>
      </c>
      <c r="Q46" s="8">
        <f t="shared" si="2"/>
        <v>12238</v>
      </c>
    </row>
    <row r="47" spans="1:17" x14ac:dyDescent="0.3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0"/>
        <v>0</v>
      </c>
      <c r="P47" s="9"/>
      <c r="Q47" s="8">
        <f t="shared" si="2"/>
        <v>0</v>
      </c>
    </row>
    <row r="48" spans="1:17" x14ac:dyDescent="0.3">
      <c r="A48" s="7"/>
      <c r="B48" s="10" t="s">
        <v>24</v>
      </c>
      <c r="C48" s="11">
        <f>SUM(C18:C47)</f>
        <v>18268589.91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f t="shared" si="0"/>
        <v>-18268589.91</v>
      </c>
      <c r="P48" s="9">
        <f t="shared" si="1"/>
        <v>-1</v>
      </c>
      <c r="Q48" s="11">
        <f t="shared" si="2"/>
        <v>18268589.91</v>
      </c>
    </row>
    <row r="49" spans="1:17" x14ac:dyDescent="0.3">
      <c r="A49" s="7"/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f t="shared" si="0"/>
        <v>0</v>
      </c>
      <c r="P49" s="9"/>
      <c r="Q49" s="11">
        <f t="shared" si="2"/>
        <v>0</v>
      </c>
    </row>
    <row r="50" spans="1:17" x14ac:dyDescent="0.3">
      <c r="A50" s="7"/>
      <c r="B50" s="10" t="s">
        <v>25</v>
      </c>
      <c r="C50" s="11">
        <f>C17-C48</f>
        <v>515625.6400000006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f t="shared" si="0"/>
        <v>-515625.6400000006</v>
      </c>
      <c r="P50" s="9">
        <f t="shared" si="1"/>
        <v>-1</v>
      </c>
      <c r="Q50" s="11">
        <f t="shared" si="2"/>
        <v>515625.6400000006</v>
      </c>
    </row>
    <row r="51" spans="1:17" x14ac:dyDescent="0.3">
      <c r="A51" s="7"/>
      <c r="B51" s="10" t="s">
        <v>26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f t="shared" si="0"/>
        <v>0</v>
      </c>
      <c r="P51" s="9"/>
      <c r="Q51" s="11">
        <f t="shared" si="2"/>
        <v>0</v>
      </c>
    </row>
    <row r="52" spans="1:17" x14ac:dyDescent="0.3">
      <c r="A52" s="7"/>
      <c r="B52" s="10" t="s">
        <v>27</v>
      </c>
      <c r="C52" s="11">
        <f>C50-C51</f>
        <v>515625.6400000006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f t="shared" si="0"/>
        <v>-515625.6400000006</v>
      </c>
      <c r="P52" s="9">
        <f t="shared" si="1"/>
        <v>-1</v>
      </c>
      <c r="Q52" s="11">
        <f t="shared" si="2"/>
        <v>515625.6400000006</v>
      </c>
    </row>
    <row r="53" spans="1:17" x14ac:dyDescent="0.3">
      <c r="A53" s="7"/>
      <c r="B53" s="10" t="s">
        <v>81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f t="shared" ref="O53" si="3">D53-C53</f>
        <v>0</v>
      </c>
      <c r="P53" s="9"/>
      <c r="Q53" s="11">
        <f t="shared" ref="Q53" si="4">SUM(C53:N53)</f>
        <v>0</v>
      </c>
    </row>
    <row r="54" spans="1:17" x14ac:dyDescent="0.3">
      <c r="A54" s="7"/>
      <c r="B54" s="10" t="s">
        <v>82</v>
      </c>
      <c r="C54" s="26">
        <f>C52-C53</f>
        <v>515625.6400000006</v>
      </c>
    </row>
  </sheetData>
  <autoFilter ref="A1:Q54" xr:uid="{00000000-0001-0000-0100-000000000000}"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P&amp;L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KLM</cp:lastModifiedBy>
  <dcterms:created xsi:type="dcterms:W3CDTF">2026-05-12T07:57:07Z</dcterms:created>
  <dcterms:modified xsi:type="dcterms:W3CDTF">2026-05-12T10:50:08Z</dcterms:modified>
</cp:coreProperties>
</file>